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2504" windowHeight="530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36" i="1" l="1"/>
  <c r="U35" i="1"/>
  <c r="Q36" i="1"/>
  <c r="Q35" i="1"/>
  <c r="P35" i="1"/>
  <c r="L36" i="1"/>
  <c r="L31" i="1" l="1"/>
  <c r="L32" i="1"/>
  <c r="J32" i="1"/>
  <c r="J31" i="1"/>
  <c r="I32" i="1"/>
  <c r="I31" i="1"/>
  <c r="H32" i="1"/>
  <c r="H31" i="1"/>
  <c r="G32" i="1"/>
  <c r="G31" i="1"/>
  <c r="H27" i="1"/>
  <c r="H26" i="1"/>
  <c r="I24" i="1"/>
  <c r="I23" i="1"/>
  <c r="H23" i="1"/>
  <c r="G23" i="1"/>
  <c r="F23" i="1"/>
  <c r="E23" i="1"/>
  <c r="I19" i="1"/>
  <c r="I18" i="1"/>
  <c r="H18" i="1"/>
  <c r="G18" i="1"/>
  <c r="F18" i="1"/>
  <c r="E18" i="1"/>
  <c r="I22" i="1"/>
  <c r="I17" i="1"/>
</calcChain>
</file>

<file path=xl/sharedStrings.xml><?xml version="1.0" encoding="utf-8"?>
<sst xmlns="http://schemas.openxmlformats.org/spreadsheetml/2006/main" count="39" uniqueCount="33">
  <si>
    <t>d=</t>
  </si>
  <si>
    <t>CF(t)</t>
  </si>
  <si>
    <t>t= 1</t>
  </si>
  <si>
    <t>t= 2</t>
  </si>
  <si>
    <t>t=3</t>
  </si>
  <si>
    <t>t-4</t>
  </si>
  <si>
    <t>IC1=</t>
  </si>
  <si>
    <t>IC2 =</t>
  </si>
  <si>
    <t>Число рабочих мест(ЧРМ)   =</t>
  </si>
  <si>
    <t>Число рабочих мест(ЧРМ)      =</t>
  </si>
  <si>
    <t>вес NPV=</t>
  </si>
  <si>
    <t>вес  ЧРМ=</t>
  </si>
  <si>
    <t>max Npv=</t>
  </si>
  <si>
    <t>max ЧРМ=</t>
  </si>
  <si>
    <t>нормированные</t>
  </si>
  <si>
    <t>NPV/max Npv</t>
  </si>
  <si>
    <t>ЧРМ/max ЧРМ=</t>
  </si>
  <si>
    <t>1 проект</t>
  </si>
  <si>
    <t>2 проект</t>
  </si>
  <si>
    <t>веса</t>
  </si>
  <si>
    <t>NPV2</t>
  </si>
  <si>
    <t>NPV1</t>
  </si>
  <si>
    <t xml:space="preserve">D(x) = </t>
  </si>
  <si>
    <t>1+d</t>
  </si>
  <si>
    <t>Иэ=</t>
  </si>
  <si>
    <t>NPV</t>
  </si>
  <si>
    <t>Число рабоч. мест=</t>
  </si>
  <si>
    <t>Вес показателя</t>
  </si>
  <si>
    <t>Норм. знач</t>
  </si>
  <si>
    <t>IC</t>
  </si>
  <si>
    <t>Норм. Зн.</t>
  </si>
  <si>
    <t>Обобщенный показатель</t>
  </si>
  <si>
    <t>Интегральный показатель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</si>
</sst>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14"/>
      <color rgb="FF002060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quotePrefix="1"/>
    <xf numFmtId="0" fontId="0" fillId="0" borderId="0" xfId="0" applyNumberFormat="1"/>
    <xf numFmtId="0" fontId="3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</xdr:row>
          <xdr:rowOff>38100</xdr:rowOff>
        </xdr:from>
        <xdr:to>
          <xdr:col>14</xdr:col>
          <xdr:colOff>441960</xdr:colOff>
          <xdr:row>11</xdr:row>
          <xdr:rowOff>121920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594360</xdr:colOff>
          <xdr:row>37</xdr:row>
          <xdr:rowOff>152400</xdr:rowOff>
        </xdr:from>
        <xdr:to>
          <xdr:col>6</xdr:col>
          <xdr:colOff>518160</xdr:colOff>
          <xdr:row>43</xdr:row>
          <xdr:rowOff>175260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312420</xdr:colOff>
      <xdr:row>32</xdr:row>
      <xdr:rowOff>198120</xdr:rowOff>
    </xdr:from>
    <xdr:to>
      <xdr:col>16</xdr:col>
      <xdr:colOff>403860</xdr:colOff>
      <xdr:row>34</xdr:row>
      <xdr:rowOff>7620</xdr:rowOff>
    </xdr:to>
    <xdr:cxnSp macro="">
      <xdr:nvCxnSpPr>
        <xdr:cNvPr id="3" name="Прямая со стрелкой 2"/>
        <xdr:cNvCxnSpPr/>
      </xdr:nvCxnSpPr>
      <xdr:spPr>
        <a:xfrm flipH="1">
          <a:off x="10195560" y="6416040"/>
          <a:ext cx="91440" cy="220980"/>
        </a:xfrm>
        <a:prstGeom prst="straightConnector1">
          <a:avLst/>
        </a:prstGeom>
        <a:ln w="19050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205740</xdr:colOff>
      <xdr:row>32</xdr:row>
      <xdr:rowOff>213360</xdr:rowOff>
    </xdr:from>
    <xdr:to>
      <xdr:col>20</xdr:col>
      <xdr:colOff>297180</xdr:colOff>
      <xdr:row>34</xdr:row>
      <xdr:rowOff>22860</xdr:rowOff>
    </xdr:to>
    <xdr:cxnSp macro="">
      <xdr:nvCxnSpPr>
        <xdr:cNvPr id="6" name="Прямая со стрелкой 5"/>
        <xdr:cNvCxnSpPr/>
      </xdr:nvCxnSpPr>
      <xdr:spPr>
        <a:xfrm flipH="1">
          <a:off x="12527280" y="6431280"/>
          <a:ext cx="91440" cy="220980"/>
        </a:xfrm>
        <a:prstGeom prst="straightConnector1">
          <a:avLst/>
        </a:prstGeom>
        <a:ln w="19050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43"/>
  <sheetViews>
    <sheetView tabSelected="1" topLeftCell="I31" workbookViewId="0">
      <selection activeCell="U37" sqref="U37"/>
    </sheetView>
  </sheetViews>
  <sheetFormatPr defaultRowHeight="14.4" x14ac:dyDescent="0.3"/>
  <cols>
    <col min="2" max="2" width="10.77734375" customWidth="1"/>
  </cols>
  <sheetData>
    <row r="2" spans="3:8" x14ac:dyDescent="0.3">
      <c r="E2" s="5"/>
    </row>
    <row r="15" spans="3:8" x14ac:dyDescent="0.3">
      <c r="C15" t="s">
        <v>0</v>
      </c>
      <c r="D15">
        <v>0.15</v>
      </c>
      <c r="G15" t="s">
        <v>6</v>
      </c>
      <c r="H15">
        <v>1000</v>
      </c>
    </row>
    <row r="16" spans="3:8" x14ac:dyDescent="0.3">
      <c r="C16" t="s">
        <v>23</v>
      </c>
      <c r="D16">
        <v>1.1499999999999999</v>
      </c>
      <c r="E16" t="s">
        <v>2</v>
      </c>
      <c r="F16" t="s">
        <v>3</v>
      </c>
      <c r="G16" t="s">
        <v>4</v>
      </c>
      <c r="H16" t="s">
        <v>5</v>
      </c>
    </row>
    <row r="17" spans="2:13" x14ac:dyDescent="0.3">
      <c r="D17" t="s">
        <v>1</v>
      </c>
      <c r="E17" s="2">
        <v>400</v>
      </c>
      <c r="F17" s="2">
        <v>500</v>
      </c>
      <c r="G17" s="2">
        <v>500</v>
      </c>
      <c r="H17" s="2">
        <v>600</v>
      </c>
      <c r="I17" s="2">
        <f>E17+F17+G17+H17</f>
        <v>2000</v>
      </c>
    </row>
    <row r="18" spans="2:13" x14ac:dyDescent="0.3">
      <c r="E18" s="8">
        <f>E17/D16</f>
        <v>347.82608695652175</v>
      </c>
      <c r="F18" s="8">
        <f>F17/D16/D16</f>
        <v>378.07183364839324</v>
      </c>
      <c r="G18" s="8">
        <f>G17/D16/D16/D16</f>
        <v>328.75811621599416</v>
      </c>
      <c r="H18" s="8">
        <f>H17/D16/D16/D16/D16</f>
        <v>343.05194735582</v>
      </c>
      <c r="I18" s="8">
        <f>E18+F18+G18+H18</f>
        <v>1397.7079841767293</v>
      </c>
    </row>
    <row r="19" spans="2:13" ht="18" x14ac:dyDescent="0.35">
      <c r="B19" s="4" t="s">
        <v>10</v>
      </c>
      <c r="C19" s="4">
        <v>0.2</v>
      </c>
      <c r="H19" s="2" t="s">
        <v>21</v>
      </c>
      <c r="I19" s="8">
        <f>I18-H15</f>
        <v>397.70798417672927</v>
      </c>
      <c r="J19" s="2" t="s">
        <v>8</v>
      </c>
      <c r="K19" s="2"/>
      <c r="L19" s="2"/>
      <c r="M19" s="1">
        <v>10</v>
      </c>
    </row>
    <row r="20" spans="2:13" ht="18" x14ac:dyDescent="0.35">
      <c r="B20" s="4" t="s">
        <v>11</v>
      </c>
      <c r="C20" s="4">
        <v>0.8</v>
      </c>
      <c r="M20" s="1"/>
    </row>
    <row r="21" spans="2:13" ht="18" x14ac:dyDescent="0.3">
      <c r="G21" t="s">
        <v>7</v>
      </c>
      <c r="H21">
        <v>1100</v>
      </c>
      <c r="M21" s="1"/>
    </row>
    <row r="22" spans="2:13" ht="18" x14ac:dyDescent="0.3">
      <c r="D22" t="s">
        <v>1</v>
      </c>
      <c r="E22" s="2">
        <v>350</v>
      </c>
      <c r="F22" s="2">
        <v>400</v>
      </c>
      <c r="G22" s="2">
        <v>450</v>
      </c>
      <c r="H22" s="2">
        <v>500</v>
      </c>
      <c r="I22" s="2">
        <f>E22+F22+G22+H22</f>
        <v>1700</v>
      </c>
      <c r="J22" s="2" t="s">
        <v>9</v>
      </c>
      <c r="K22" s="2"/>
      <c r="L22" s="2"/>
      <c r="M22" s="1">
        <v>15</v>
      </c>
    </row>
    <row r="23" spans="2:13" x14ac:dyDescent="0.3">
      <c r="E23" s="8">
        <f>E22/D16</f>
        <v>304.34782608695656</v>
      </c>
      <c r="F23" s="8">
        <f>F22/D16/D16</f>
        <v>302.4574669187146</v>
      </c>
      <c r="G23" s="8">
        <f>G22/D16/D16/D16</f>
        <v>295.88230459439472</v>
      </c>
      <c r="H23" s="8">
        <f>H22/D16/D16/D16/D16</f>
        <v>285.8766227965167</v>
      </c>
      <c r="I23" s="8">
        <f>E23+F23+G23+H23</f>
        <v>1188.5642203965826</v>
      </c>
    </row>
    <row r="24" spans="2:13" x14ac:dyDescent="0.3">
      <c r="H24" t="s">
        <v>20</v>
      </c>
      <c r="I24" s="8">
        <f>I23-H21</f>
        <v>88.564220396582641</v>
      </c>
    </row>
    <row r="26" spans="2:13" x14ac:dyDescent="0.3">
      <c r="G26" t="s">
        <v>12</v>
      </c>
      <c r="H26" s="9">
        <f>I19</f>
        <v>397.70798417672927</v>
      </c>
    </row>
    <row r="27" spans="2:13" x14ac:dyDescent="0.3">
      <c r="G27" t="s">
        <v>13</v>
      </c>
      <c r="H27">
        <f>M22</f>
        <v>15</v>
      </c>
    </row>
    <row r="29" spans="2:13" x14ac:dyDescent="0.3">
      <c r="G29" t="s">
        <v>14</v>
      </c>
    </row>
    <row r="30" spans="2:13" ht="28.8" x14ac:dyDescent="0.3">
      <c r="G30" s="3" t="s">
        <v>15</v>
      </c>
      <c r="H30" s="3" t="s">
        <v>16</v>
      </c>
    </row>
    <row r="31" spans="2:13" x14ac:dyDescent="0.3">
      <c r="F31" t="s">
        <v>17</v>
      </c>
      <c r="G31">
        <f>I19/H26</f>
        <v>1</v>
      </c>
      <c r="H31" s="8">
        <f>M19/H27</f>
        <v>0.66666666666666663</v>
      </c>
      <c r="I31" s="8">
        <f>G31+H31</f>
        <v>1.6666666666666665</v>
      </c>
      <c r="J31" s="8">
        <f>G31*G33+H31*H33</f>
        <v>0.73333333333333339</v>
      </c>
      <c r="L31">
        <f>J31/H15</f>
        <v>7.3333333333333334E-4</v>
      </c>
    </row>
    <row r="32" spans="2:13" x14ac:dyDescent="0.3">
      <c r="F32" t="s">
        <v>18</v>
      </c>
      <c r="G32" s="8">
        <f>I24/H26</f>
        <v>0.22268655375353844</v>
      </c>
      <c r="H32">
        <f>M22/H27</f>
        <v>1</v>
      </c>
      <c r="I32" s="8">
        <f>G32+H32</f>
        <v>1.2226865537535385</v>
      </c>
      <c r="J32" s="8">
        <f>G32*G33+H32*H33</f>
        <v>0.8445373107507077</v>
      </c>
      <c r="K32" t="s">
        <v>24</v>
      </c>
      <c r="L32">
        <f>J32/H21</f>
        <v>7.6776119159155246E-4</v>
      </c>
    </row>
    <row r="33" spans="3:21" ht="18" x14ac:dyDescent="0.35">
      <c r="F33" s="4" t="s">
        <v>19</v>
      </c>
      <c r="G33" s="4">
        <v>0.2</v>
      </c>
      <c r="H33" s="4">
        <v>0.8</v>
      </c>
      <c r="L33">
        <v>768</v>
      </c>
      <c r="Q33" s="13" t="s">
        <v>31</v>
      </c>
      <c r="U33" s="13" t="s">
        <v>32</v>
      </c>
    </row>
    <row r="34" spans="3:21" x14ac:dyDescent="0.3">
      <c r="L34" t="s">
        <v>28</v>
      </c>
      <c r="P34" t="s">
        <v>30</v>
      </c>
    </row>
    <row r="35" spans="3:21" ht="18" x14ac:dyDescent="0.35">
      <c r="I35" s="10" t="s">
        <v>17</v>
      </c>
      <c r="J35" s="12" t="s">
        <v>25</v>
      </c>
      <c r="K35">
        <v>400</v>
      </c>
      <c r="L35">
        <v>1</v>
      </c>
      <c r="M35" s="11" t="s">
        <v>26</v>
      </c>
      <c r="O35">
        <v>20</v>
      </c>
      <c r="P35">
        <f>O35/O36</f>
        <v>0.66666666666666663</v>
      </c>
      <c r="Q35" s="11">
        <f>1*0.4+0.67*0.6</f>
        <v>0.80200000000000005</v>
      </c>
      <c r="R35" s="10" t="s">
        <v>29</v>
      </c>
      <c r="S35">
        <v>1000</v>
      </c>
      <c r="U35">
        <f>Q35/S35</f>
        <v>8.0200000000000009E-4</v>
      </c>
    </row>
    <row r="36" spans="3:21" ht="18" x14ac:dyDescent="0.35">
      <c r="I36" s="11" t="s">
        <v>18</v>
      </c>
      <c r="J36" s="12" t="s">
        <v>25</v>
      </c>
      <c r="K36">
        <v>300</v>
      </c>
      <c r="L36">
        <f>K36/K35</f>
        <v>0.75</v>
      </c>
      <c r="M36" s="11" t="s">
        <v>26</v>
      </c>
      <c r="O36">
        <v>30</v>
      </c>
      <c r="P36">
        <v>1</v>
      </c>
      <c r="Q36" s="11">
        <f>L36*K37+P36*O37</f>
        <v>0.9</v>
      </c>
      <c r="R36" t="s">
        <v>29</v>
      </c>
      <c r="S36">
        <v>1500</v>
      </c>
      <c r="U36">
        <f>Q36/S36</f>
        <v>6.0000000000000006E-4</v>
      </c>
    </row>
    <row r="37" spans="3:21" x14ac:dyDescent="0.3">
      <c r="I37" s="11" t="s">
        <v>27</v>
      </c>
      <c r="K37">
        <v>0.4</v>
      </c>
      <c r="O37">
        <v>0.6</v>
      </c>
    </row>
    <row r="42" spans="3:21" ht="40.799999999999997" customHeight="1" x14ac:dyDescent="0.4">
      <c r="C42" s="7" t="s">
        <v>22</v>
      </c>
    </row>
    <row r="43" spans="3:21" x14ac:dyDescent="0.3">
      <c r="C43" s="6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3</xdr:col>
                <xdr:colOff>60960</xdr:colOff>
                <xdr:row>4</xdr:row>
                <xdr:rowOff>38100</xdr:rowOff>
              </from>
              <to>
                <xdr:col>14</xdr:col>
                <xdr:colOff>441960</xdr:colOff>
                <xdr:row>11</xdr:row>
                <xdr:rowOff>121920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DSMT4" shapeId="1028" r:id="rId6">
          <objectPr defaultSize="0" autoPict="0" r:id="rId7">
            <anchor moveWithCells="1" sizeWithCells="1">
              <from>
                <xdr:col>2</xdr:col>
                <xdr:colOff>594360</xdr:colOff>
                <xdr:row>37</xdr:row>
                <xdr:rowOff>152400</xdr:rowOff>
              </from>
              <to>
                <xdr:col>6</xdr:col>
                <xdr:colOff>518160</xdr:colOff>
                <xdr:row>43</xdr:row>
                <xdr:rowOff>175260</xdr:rowOff>
              </to>
            </anchor>
          </objectPr>
        </oleObject>
      </mc:Choice>
      <mc:Fallback>
        <oleObject progId="Equation.DSMT4" shapeId="102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Валерий</cp:lastModifiedBy>
  <dcterms:created xsi:type="dcterms:W3CDTF">2017-02-13T11:51:52Z</dcterms:created>
  <dcterms:modified xsi:type="dcterms:W3CDTF">2018-02-17T09:20:40Z</dcterms:modified>
</cp:coreProperties>
</file>